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novakova.veronika" reservationPassword="0"/>
  <workbookPr/>
  <bookViews>
    <workbookView xWindow="240" yWindow="120" windowWidth="14940" windowHeight="9225" activeTab="0"/>
  </bookViews>
  <sheets>
    <sheet name="SO 000_Ostatní" sheetId="1" r:id="rId1"/>
    <sheet name="SO 000_Vedlejší" sheetId="2" r:id="rId2"/>
    <sheet name="SO 801_SO 801.1" sheetId="3" r:id="rId3"/>
    <sheet name="SO 801_SO 801.2" sheetId="4" r:id="rId4"/>
  </sheets>
  <definedNames/>
  <calcPr/>
  <webPublishing/>
</workbook>
</file>

<file path=xl/sharedStrings.xml><?xml version="1.0" encoding="utf-8"?>
<sst xmlns="http://schemas.openxmlformats.org/spreadsheetml/2006/main" count="661" uniqueCount="199">
  <si>
    <t>ASPE10</t>
  </si>
  <si>
    <t>S</t>
  </si>
  <si>
    <t>Soupis prací objektu</t>
  </si>
  <si>
    <t xml:space="preserve">Stavba: </t>
  </si>
  <si>
    <t>II/385xII/387</t>
  </si>
  <si>
    <t>Předklášteří, úprava křižovatky - neuznatelné náklady</t>
  </si>
  <si>
    <t>O</t>
  </si>
  <si>
    <t>Objekt:</t>
  </si>
  <si>
    <t>SO 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</si>
  <si>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</si>
  <si>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</si>
  <si>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</si>
  <si>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</si>
  <si>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</si>
  <si>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</si>
  <si>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</si>
  <si>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</si>
  <si>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</si>
  <si>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</si>
  <si>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</si>
  <si>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</si>
  <si>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</si>
  <si>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</si>
  <si>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</si>
  <si>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</si>
  <si>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</si>
  <si>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</si>
  <si>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</si>
  <si>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</si>
  <si>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</si>
  <si>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</si>
  <si>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</si>
  <si>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</si>
  <si>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</si>
  <si>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</si>
  <si>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</si>
  <si>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</si>
  <si>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</si>
  <si>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</si>
  <si>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02943</t>
  </si>
  <si>
    <t/>
  </si>
  <si>
    <t>OSTATNÍ POŽADAVKY - VYPRACOVÁNÍ RDS</t>
  </si>
  <si>
    <t>KPL</t>
  </si>
  <si>
    <t>PP</t>
  </si>
  <si>
    <t>Realizační dokumentace stavby (dále jen RDS)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</si>
  <si>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</si>
  <si>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</si>
  <si>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</si>
  <si>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</si>
  <si>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</si>
  <si>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</si>
  <si>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</si>
  <si>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</si>
  <si>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</si>
  <si>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</si>
  <si>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</si>
  <si>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</si>
  <si>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</si>
  <si>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</si>
  <si>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</si>
  <si>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</si>
  <si>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</si>
  <si>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</si>
  <si>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</si>
  <si>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</si>
  <si>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</si>
  <si>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</si>
  <si>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</si>
  <si>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</si>
  <si>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</si>
  <si>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</si>
  <si>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</si>
  <si>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</si>
  <si>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8</t>
  </si>
  <si>
    <t>00008</t>
  </si>
  <si>
    <t>Zajištění přístupů a příjezdů k sousedním nemovitostem  - popsáno v obchodních podmínkách, v zákoně č. 13/1997 Sb., a vyhlášce č. 104/1997</t>
  </si>
  <si>
    <t>00009</t>
  </si>
  <si>
    <t>Hlavní prohlídka silnice prováděná při uvedení stavby do provozu  - popsáno v obchodních podmínkách a vyhlášce č. 104/1997</t>
  </si>
  <si>
    <t>11</t>
  </si>
  <si>
    <t>00011</t>
  </si>
  <si>
    <t>Ohlašování pohybu třetích osob na staveništi - popsáno v obchodních podmínkách</t>
  </si>
  <si>
    <t>14</t>
  </si>
  <si>
    <t>00014</t>
  </si>
  <si>
    <t>Zajištění provedení a výstupů veškerých zkoušek a revizí - popsáno v obchodních podmínkách, technických podmínkách a normách ČSN</t>
  </si>
  <si>
    <t>15</t>
  </si>
  <si>
    <t>00015</t>
  </si>
  <si>
    <t>Bezpečnostní opatření - popsáno v projektové dokumentaci</t>
  </si>
  <si>
    <t>18</t>
  </si>
  <si>
    <t>00018</t>
  </si>
  <si>
    <t>Návrh technologického postupu prací - popsáno v obchodních podmínkách</t>
  </si>
  <si>
    <t>SO 801</t>
  </si>
  <si>
    <t>Vegetační úpravy</t>
  </si>
  <si>
    <t>SO 801.1</t>
  </si>
  <si>
    <t>Vegetační úpravy - výsadba</t>
  </si>
  <si>
    <t>Zemní práce</t>
  </si>
  <si>
    <t>184B25</t>
  </si>
  <si>
    <t>QP</t>
  </si>
  <si>
    <t>VYSAZOVÁNÍ STROMŮ LISTNATÝCH V KONTEJNERU OBVOD KMENE DO 16CM, PODCHOZÍ VÝŠ MIN 2,4M</t>
  </si>
  <si>
    <t>KUS</t>
  </si>
  <si>
    <t>materiál - QP Quercus petraea (obvod kmene 14 -16 cm, koruna zapěstovaná v 230 cm, bal)</t>
  </si>
  <si>
    <t>včetně: 
výsadba dřeviny s balem do jamky se zalitím v rovině a svahu do 1:5 balu do 0,8 m 
materiál - půdní kondicionér do kořenového prostoru stromu (200g/strom) 
zapravení půdního kondicionéru do kořenového prostoru stromu (200g/strom) 
materiál - kotvící kůly ke stromům včetně hrazdiček a úvazků, délka kůlu 250 cm, průměr 7 cm 
ukotvení stromů za pomocí kůlů a úvazků 
materiál - juta k ochraně stromů - přírodní 6,5mx0,15m= 0,97m2/strom (pouze stromy ze zapěstovanou korunou v 230 cm - 13 ks) 
zhotovení obalu z juty ve dvou vrstvách v rovině a svahu do 1:5 
viz. technická spec položky a PD SO 801.  
12=12,000 [A]</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</si>
  <si>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</si>
  <si>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PNI</t>
  </si>
  <si>
    <t>materiál - PNI Populus nigra ´Italica´ (obvod kmene 14 -16 cm, koruna zapěstovaná odspod, bal)</t>
  </si>
  <si>
    <t>včetně: 
výsadba dřeviny s balem do jamky se zalitím v rovině a svahu do 1:5 balu do 0,8 m 
materiál - půdní kondicionér do kořenového prostoru stromu (200g/strom) 
zapravení půdního kondicionéru do kořenového prostoru stromu (200g/strom) 
materiál - kotvící kůly ke stromům včetně hrazdiček a úvazků, délka kůlu 250 cm, průměr 7 cm 
ukotvení stromů za pomocí kůlů a úvazků 
materiál - juta k ochraně stromů - přírodní 6,5mx0,15m= 0,97m2/strom (pouze stromy ze zapěstovanou korunou v 230 cm - 13 ks) 
zhotovení obalu z juty ve dvou vrstvách v rovině a svahu do 1:5 
viz. technická spec položky a PD SO 801 
15=15,000 [A]</t>
  </si>
  <si>
    <t>12573</t>
  </si>
  <si>
    <t>VYKOPÁVKY ZE ZEMNÍKŮ A SKLÁDEK TŘ. I</t>
  </si>
  <si>
    <t>M3</t>
  </si>
  <si>
    <t>Manipulace s materálem pro zpětný zásyp stromků a keřů</t>
  </si>
  <si>
    <t>"13173+17411"  
0,8*0,8*0,8*(12+5+15)=16,384 [A] stromy: 
0,25*0,25*0,2*(120+45)=2,063 [B] keře: 
rozměr*(počet) 
Celkem: A+B=18,447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</si>
  <si>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</si>
  <si>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t>
  </si>
  <si>
    <t>HLOUBENÍ JAM ZAPAŽ I NEPAŽ TŘ. I</t>
  </si>
  <si>
    <t>výkop jamek pro stromky a keře:</t>
  </si>
  <si>
    <t>stromy: 
jamky pro výsadbu bez výměny půdy horniny tř. 1-4 objem do 1 m3 v rovině a svahu do 1:5 - 0,8x0,8x0,8m 
0,8*0,8*0,8*(12+5+15)=16,384 [A] 
rozměr*(počet) 
jamky pro výsadbu bez výměny půdy horniny tř. 1-4 objem do 1 m3 v rovině a svahu do 1:5 - 0,25x0,25x0,2m 
0,25*0,25*0,2*(120+45)=2,063 [B] keře: 
rozměr*(počet) 
Celkem: A+B=18,447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</si>
  <si>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</si>
  <si>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</si>
  <si>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</si>
  <si>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"13173+17411"  
0,8*0,8*0,8*(12+5+15)=16,384 [A] stromy: 
0,25*0,25*0,2*(120+45)=2,063 [B] keře: 
Celkem: A+B=18,447 [C] 
rozměr*(počet)</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</si>
  <si>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</si>
  <si>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</si>
  <si>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</si>
  <si>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Zpětný zasyp jamek pro výsadbu stromků a keřů.  
materiál bude použit z položky "13173"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</si>
  <si>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</si>
  <si>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</si>
  <si>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184A1</t>
  </si>
  <si>
    <t>SS</t>
  </si>
  <si>
    <t>VYSAZOVÁNÍ KEŘŮ LISTNATÝCH S BALEM VČETNĚ VÝKOPU JAMKY</t>
  </si>
  <si>
    <t>materiál - SS Swida sanguinea (kontejnerovaný materiál -2.0 L, min 3 výhony min. 60 cm)</t>
  </si>
  <si>
    <t>včetně: 
viz. technická spec položky 
45=45,000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</si>
  <si>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</si>
  <si>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18241</t>
  </si>
  <si>
    <t>ZALOŽENÍ TRÁVNÍKU RUČNÍM VÝSEVEM</t>
  </si>
  <si>
    <t>M2</t>
  </si>
  <si>
    <t>dodávka veškerých materiálů a prací nutných k provedení viz. techn spec. položky 
materiál - osivo směs travní parková - intenzivně udržované travnaté plochy -  výsev 20g/m2 - 5046 m2 
5046=5 046,000 [A]</t>
  </si>
  <si>
    <t>Zahrnuje dodání předepsané travní směsi, její výsev na ornici, zalévání, první pokosení, to vše bez ohledu na sklon terénu</t>
  </si>
  <si>
    <t>18247</t>
  </si>
  <si>
    <t>OŠETŘOVÁNÍ TRÁVNÍKU</t>
  </si>
  <si>
    <t>3x pokos travnatých ploch intenzivně udržovaných (do předání travnatých ploch) 
5046*3=15 138,000 [A]</t>
  </si>
  <si>
    <t>Zahrnuje pokosení se shrabáním, naložení shrabků na dopravní prostředek, s odvozem a se složením, to vše bez ohledu na sklon terénu  
zahrnuje nutné zalití a hnojení</t>
  </si>
  <si>
    <t>18311</t>
  </si>
  <si>
    <t>ZALOŽENÍ ZÁHONU PRO VÝSADBU</t>
  </si>
  <si>
    <t>příprava půdy pro výsadbu keřů:</t>
  </si>
  <si>
    <t>115,5=115,500 [A] 
80+45,0+40,0=165bm*0,7= 115,5m2</t>
  </si>
  <si>
    <t>položka zahrnuje založení záhonu, urovnání, naložení a odvoz odpadu, to vše bez ohledu na sklon terénu</t>
  </si>
  <si>
    <t>183311</t>
  </si>
  <si>
    <t>SADOVNICKÉ OBDĚLÁNÍ PŮDY MECHANICKY</t>
  </si>
  <si>
    <t>příprava půdy pro výsadbu trávníku:</t>
  </si>
  <si>
    <t>5046=5 046,000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</si>
  <si>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</si>
  <si>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12</t>
  </si>
  <si>
    <t>183511</t>
  </si>
  <si>
    <t>CHEMICKÉ ODPLEVELENÍ CELOPLOŠNÉ</t>
  </si>
  <si>
    <t>chemické odplevelení před založením kultury nad 20 m2 postřikem na široko v rovině a svahu do 1:5</t>
  </si>
  <si>
    <t>položka zahrnuje celoplošný postřik a chemickou likvidace nežádoucích rostlin nebo jejích částí a zabránění jejich dalšímu růstu na urovnaném volném terénu</t>
  </si>
  <si>
    <t>13</t>
  </si>
  <si>
    <t>18461</t>
  </si>
  <si>
    <t>MULČOVÁNÍ</t>
  </si>
  <si>
    <t>dodávka veškerých materiálů a prací nutných k provedení viz. techn spec. položky 
materiál - mulčovací borka tl. mulče do 0,1 m v rovině a svahu do 1:5  (výsadba stromů) 
32ks*0,8m2=25,6m2*0,10=2,56m3 
25,6=25,600 [A] 
materiál - mulčovací borka tl. mulče do 0,1 m v rovině a svahu do 1:5  (pásová výsadba keřů) 
115,5m2*0,10=11,55m3 
115,5=115,500 [B] 
Celkem: A+B=141,100 [C]</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</si>
  <si>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</si>
  <si>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</si>
  <si>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</si>
  <si>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materiál - mulčovací borka tl. mulče do 0,1 m v rovině a svahu do 1:5  (výsadba stromů) 
32ks*0,8m2=25,6m2*0,10=2,56m3 
25,6=25,600 [A] 
materiál - mulčovací borka tl. mulče do 0,1 m v rovině a svahu do 1:5  (pásová výsadba keřů) 
115,5m2*0,10=11,55m3 
115,5=115,500 [B] 
Celkem: A+B=141,100 [C]</t>
  </si>
  <si>
    <t>položka zahrnuje chemické odplevelení a doplnění chybějícího mulče</t>
  </si>
  <si>
    <t>18471</t>
  </si>
  <si>
    <t>OŠETŘENÍ DŘEVIN VE SKUPINÁCH</t>
  </si>
  <si>
    <t>keřů po výsadbě:  
položka zahrnuje odplevelení s nakypřením, vypletí, ošetření řezem, hnojením, odstranění poškozených částí dřevin s případným složením odpadu na hromady, naložením na dopravní prostředek, odvozem a složením</t>
  </si>
  <si>
    <t>položka zahrnuje odplevelení s nakypřením, vypletí, ošetření řezem, hnojením, odstranění poškozených částí dřevin s případným složením odpadu na hromady, naložením na dopravní prostředek, odvozem a složením</t>
  </si>
  <si>
    <t>16</t>
  </si>
  <si>
    <t>18472</t>
  </si>
  <si>
    <t>OŠETŘENÍ DŘEVIN SOLITERNÍCH</t>
  </si>
  <si>
    <t>stromů po výsadbě:  
odplevelení s nakypřením, vypletí, řezem, hnojením, odstranění poškozených částí dřevin s případným složením odpadu na hromady, naložením na dopravní prostředek, odvozem a složením</t>
  </si>
  <si>
    <t>32=32,000 [A] stromů</t>
  </si>
  <si>
    <t>odplevelení s nakypřením, vypletí, řezem, hnojením, odstranění poškozených částí dřevin s případným složením odpadu na hromady, naložením na dopravní prostředek, odvozem a složením</t>
  </si>
  <si>
    <t>17</t>
  </si>
  <si>
    <t>CM</t>
  </si>
  <si>
    <t>materiál - CM Crataegus monogina (kontejnerovaný materiál - 2.0 L, min 3 výhony min. 60 cm)</t>
  </si>
  <si>
    <t>včetně: 
výsadba keřů s balem do jamky se zalitím v rovině a svahu do 1:5 balu  (LV+RT) 
materiál -  půdní kondicionér do kořenového prostoru keřů (40g/keř) 
zapravení půdního kondicionéru do kořenového prostoru stromu (40g/keř) 
viz. technická spec položky 
120=120,000 [A]</t>
  </si>
  <si>
    <t>CB</t>
  </si>
  <si>
    <t>materiál - CB Carpinus betulus (obvod kmene 14 -16 cm, koruna zapěstovaná v 230 cm, bal)</t>
  </si>
  <si>
    <t>včetně: 
výsadba dřeviny s balem do jamky se zalitím v rovině a svahu do 1:5 balu do 0,8 m 
materiál - půdní kondicionér do kořenového prostoru stromu (200g/strom) 
zapravení půdního kondicionéru do kořenového prostoru stromu (200g/strom) 
materiál - kotvící kůly ke stromům včetně hrazdiček a úvazků, délka kůlu 250 cm, průměr 7 cm 
ukotvení stromů za pomocí kůlů a úvazků 
materiál - juta k ochraně stromů - přírodní 6,5mx0,15m= 0,97m2/strom (pouze stromy ze zapěstovanou korunou v 230 cm - 13 ks) 
zhotovení obalu z juty ve dvou vrstvách v rovině a svahu do 1:5 
viz. technická spec položky a PD SO 801 
5=5,000 [A]</t>
  </si>
  <si>
    <t>19</t>
  </si>
  <si>
    <t>18600</t>
  </si>
  <si>
    <t>ZALÉVÁNÍ VODOU</t>
  </si>
  <si>
    <t>Zálivka stromů a keřů:</t>
  </si>
  <si>
    <t>včetně: včetně vody pro zálivku, dovozu, zálivky, 
materiál - voda pitná pro ostatní odběratele (zalití  keřů vodou - 5l/ keř) 
0,825=0,8 [A]  
5l*165ks=825,0l/1000l=0,825m3 
0,825=0,825 [A] 
materiál - voda pitná pro ostatní odběratele (zalití stromů 80-100l/strom) 
3,20=3,2 [A]  
100l*32,0ks=3200,0l/1000l=3,20m3 
3,2=3,200 [C] 
Celkem: A+C=4,025 [D]</t>
  </si>
  <si>
    <t>položka zahrnuje veškerý materiál, výrobky a polotovary, včetně mimostaveništní a vnitrostaveništní dopravy (rovněž přesuny), včetně naložení a složení, případně s uložením</t>
  </si>
  <si>
    <t>SO 801.2</t>
  </si>
  <si>
    <t>Vegetační úpravy - následná péče</t>
  </si>
  <si>
    <t>184R2</t>
  </si>
  <si>
    <t>R2</t>
  </si>
  <si>
    <t>NÁSLEDNÁ ÚDRŽBA KEŘŮ PO DOBU 2 LET</t>
  </si>
  <si>
    <t>následná údržba keřů po dobu 2 let - zálivka 8-10 x 5l/ks ročně, vypletí min 5x/rok, ošetř. dřevin</t>
  </si>
  <si>
    <t>115,5=115,500 [A]</t>
  </si>
  <si>
    <t>184R1</t>
  </si>
  <si>
    <t>R1</t>
  </si>
  <si>
    <t>NÁSLEDNÁ ÚDRŽBA SROMŮ PO DOBU 2 LET</t>
  </si>
  <si>
    <t>následná údržba stromu po dobu 2 let - zálivka 8-10 x 80-100l/ks ročně, vypletí min 5x ročně, ošetření dřevin, úprava úvazků 1x ročně</t>
  </si>
  <si>
    <t>32=32,000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</si>
</sst>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3">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R25"/>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f>
      </c>
      <c>
        <f>0+O10+O14+O18+O22</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25.5">
      <c r="A15" s="28" t="s">
        <v>43</v>
      </c>
      <c r="E15" s="29" t="s">
        <v>50</v>
      </c>
    </row>
    <row r="16" spans="1:5" ht="12.75">
      <c r="A16" s="30" t="s">
        <v>45</v>
      </c>
      <c r="E16" s="31" t="s">
        <v>40</v>
      </c>
    </row>
    <row r="17" spans="1:5" ht="12.75">
      <c r="A17" t="s">
        <v>46</v>
      </c>
      <c r="E17" s="29" t="s">
        <v>47</v>
      </c>
    </row>
    <row r="18" spans="1:16" ht="12.75">
      <c r="A18" s="18" t="s">
        <v>38</v>
      </c>
      <c s="23" t="s">
        <v>26</v>
      </c>
      <c s="23" t="s">
        <v>51</v>
      </c>
      <c s="18" t="s">
        <v>40</v>
      </c>
      <c s="24" t="s">
        <v>52</v>
      </c>
      <c s="25" t="s">
        <v>42</v>
      </c>
      <c s="26">
        <v>1</v>
      </c>
      <c s="27">
        <v>0</v>
      </c>
      <c s="27">
        <f>ROUND(ROUND(H18,2)*ROUND(G18,3),2)</f>
      </c>
      <c r="O18">
        <f>(I18*21)/100</f>
      </c>
      <c t="s">
        <v>16</v>
      </c>
    </row>
    <row r="19" spans="1:5" ht="12.75">
      <c r="A19" s="28" t="s">
        <v>43</v>
      </c>
      <c r="E19" s="29" t="s">
        <v>53</v>
      </c>
    </row>
    <row r="20" spans="1:5" ht="12.75">
      <c r="A20" s="30" t="s">
        <v>45</v>
      </c>
      <c r="E20" s="31" t="s">
        <v>40</v>
      </c>
    </row>
    <row r="21" spans="1:5" ht="63.75">
      <c r="A21" t="s">
        <v>46</v>
      </c>
      <c r="E21" s="29" t="s">
        <v>54</v>
      </c>
    </row>
    <row r="22" spans="1:16" ht="12.75">
      <c r="A22" s="18" t="s">
        <v>38</v>
      </c>
      <c s="23" t="s">
        <v>28</v>
      </c>
      <c s="23" t="s">
        <v>55</v>
      </c>
      <c s="18" t="s">
        <v>40</v>
      </c>
      <c s="24" t="s">
        <v>56</v>
      </c>
      <c s="25" t="s">
        <v>42</v>
      </c>
      <c s="26">
        <v>1</v>
      </c>
      <c s="27">
        <v>0</v>
      </c>
      <c s="27">
        <f>ROUND(ROUND(H22,2)*ROUND(G22,3),2)</f>
      </c>
      <c r="O22">
        <f>(I22*21)/100</f>
      </c>
      <c t="s">
        <v>16</v>
      </c>
    </row>
    <row r="23" spans="1:5" ht="12.75">
      <c r="A23" s="28" t="s">
        <v>43</v>
      </c>
      <c r="E23" s="29" t="s">
        <v>57</v>
      </c>
    </row>
    <row r="24" spans="1:5" ht="12.75">
      <c r="A24" s="30" t="s">
        <v>45</v>
      </c>
      <c r="E24" s="31" t="s">
        <v>40</v>
      </c>
    </row>
    <row r="25" spans="1:5" ht="63.75">
      <c r="A25" t="s">
        <v>46</v>
      </c>
      <c r="E25" s="29" t="s">
        <v>58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59</v>
      </c>
      <c s="32">
        <f>0+I9</f>
      </c>
      <c r="O3" t="s">
        <v>12</v>
      </c>
      <c t="s">
        <v>16</v>
      </c>
    </row>
    <row r="4" spans="1:16" ht="15" customHeight="1">
      <c r="A4" t="s">
        <v>6</v>
      </c>
      <c s="8" t="s">
        <v>7</v>
      </c>
      <c s="9" t="s">
        <v>8</v>
      </c>
      <c s="1"/>
      <c s="10" t="s">
        <v>9</v>
      </c>
      <c s="1"/>
      <c s="1"/>
      <c s="7"/>
      <c s="7"/>
      <c r="O4" t="s">
        <v>13</v>
      </c>
      <c t="s">
        <v>16</v>
      </c>
    </row>
    <row r="5" spans="1:16" ht="12.75" customHeight="1">
      <c r="A5" t="s">
        <v>10</v>
      </c>
      <c s="12" t="s">
        <v>11</v>
      </c>
      <c s="13" t="s">
        <v>59</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0+I10+I14+I18+I22+I26+I30+I34+I38+I42+I46+I50+I54</f>
      </c>
      <c>
        <f>0+O10+O14+O18+O22+O26+O30+O34+O38+O42+O46+O50+O54</f>
      </c>
    </row>
    <row r="10" spans="1:16" ht="25.5">
      <c r="A10" s="18" t="s">
        <v>38</v>
      </c>
      <c s="23" t="s">
        <v>22</v>
      </c>
      <c s="23" t="s">
        <v>60</v>
      </c>
      <c s="18" t="s">
        <v>61</v>
      </c>
      <c s="24" t="s">
        <v>62</v>
      </c>
      <c s="25" t="s">
        <v>42</v>
      </c>
      <c s="26">
        <v>1</v>
      </c>
      <c s="27">
        <v>0</v>
      </c>
      <c s="27">
        <f>ROUND(ROUND(H10,2)*ROUND(G10,3),2)</f>
      </c>
      <c r="O10">
        <f>(I10*21)/100</f>
      </c>
      <c t="s">
        <v>16</v>
      </c>
    </row>
    <row r="11" spans="1:5" ht="12.75">
      <c r="A11" s="28" t="s">
        <v>43</v>
      </c>
      <c r="E11" s="29" t="s">
        <v>40</v>
      </c>
    </row>
    <row r="12" spans="1:5" ht="12.75">
      <c r="A12" s="30" t="s">
        <v>45</v>
      </c>
      <c r="E12" s="31" t="s">
        <v>40</v>
      </c>
    </row>
    <row r="13" spans="1:5" ht="12.75">
      <c r="A13" t="s">
        <v>46</v>
      </c>
      <c r="E13" s="29" t="s">
        <v>40</v>
      </c>
    </row>
    <row r="14" spans="1:16" ht="12.75">
      <c r="A14" s="18" t="s">
        <v>38</v>
      </c>
      <c s="23" t="s">
        <v>16</v>
      </c>
      <c s="23" t="s">
        <v>63</v>
      </c>
      <c s="18" t="s">
        <v>61</v>
      </c>
      <c s="24" t="s">
        <v>64</v>
      </c>
      <c s="25" t="s">
        <v>42</v>
      </c>
      <c s="26">
        <v>1</v>
      </c>
      <c s="27">
        <v>0</v>
      </c>
      <c s="27">
        <f>ROUND(ROUND(H14,2)*ROUND(G14,3),2)</f>
      </c>
      <c r="O14">
        <f>(I14*21)/100</f>
      </c>
      <c t="s">
        <v>16</v>
      </c>
    </row>
    <row r="15" spans="1:5" ht="12.75">
      <c r="A15" s="28" t="s">
        <v>43</v>
      </c>
      <c r="E15" s="29" t="s">
        <v>40</v>
      </c>
    </row>
    <row r="16" spans="1:5" ht="12.75">
      <c r="A16" s="30" t="s">
        <v>45</v>
      </c>
      <c r="E16" s="31" t="s">
        <v>40</v>
      </c>
    </row>
    <row r="17" spans="1:5" ht="12.75">
      <c r="A17" t="s">
        <v>46</v>
      </c>
      <c r="E17" s="29" t="s">
        <v>40</v>
      </c>
    </row>
    <row r="18" spans="1:16" ht="12.75">
      <c r="A18" s="18" t="s">
        <v>38</v>
      </c>
      <c s="23" t="s">
        <v>15</v>
      </c>
      <c s="23" t="s">
        <v>65</v>
      </c>
      <c s="18" t="s">
        <v>61</v>
      </c>
      <c s="24" t="s">
        <v>66</v>
      </c>
      <c s="25" t="s">
        <v>42</v>
      </c>
      <c s="26">
        <v>1</v>
      </c>
      <c s="27">
        <v>0</v>
      </c>
      <c s="27">
        <f>ROUND(ROUND(H18,2)*ROUND(G18,3),2)</f>
      </c>
      <c r="O18">
        <f>(I18*21)/100</f>
      </c>
      <c t="s">
        <v>16</v>
      </c>
    </row>
    <row r="19" spans="1:5" ht="12.75">
      <c r="A19" s="28" t="s">
        <v>43</v>
      </c>
      <c r="E19" s="29" t="s">
        <v>40</v>
      </c>
    </row>
    <row r="20" spans="1:5" ht="12.75">
      <c r="A20" s="30" t="s">
        <v>45</v>
      </c>
      <c r="E20" s="31" t="s">
        <v>40</v>
      </c>
    </row>
    <row r="21" spans="1:5" ht="12.75">
      <c r="A21" t="s">
        <v>46</v>
      </c>
      <c r="E21" s="29" t="s">
        <v>40</v>
      </c>
    </row>
    <row r="22" spans="1:16" ht="25.5">
      <c r="A22" s="18" t="s">
        <v>38</v>
      </c>
      <c s="23" t="s">
        <v>26</v>
      </c>
      <c s="23" t="s">
        <v>67</v>
      </c>
      <c s="18" t="s">
        <v>61</v>
      </c>
      <c s="24" t="s">
        <v>68</v>
      </c>
      <c s="25" t="s">
        <v>42</v>
      </c>
      <c s="26">
        <v>1</v>
      </c>
      <c s="27">
        <v>0</v>
      </c>
      <c s="27">
        <f>ROUND(ROUND(H22,2)*ROUND(G22,3),2)</f>
      </c>
      <c r="O22">
        <f>(I22*21)/100</f>
      </c>
      <c t="s">
        <v>16</v>
      </c>
    </row>
    <row r="23" spans="1:5" ht="12.75">
      <c r="A23" s="28" t="s">
        <v>43</v>
      </c>
      <c r="E23" s="29" t="s">
        <v>40</v>
      </c>
    </row>
    <row r="24" spans="1:5" ht="12.75">
      <c r="A24" s="30" t="s">
        <v>45</v>
      </c>
      <c r="E24" s="31" t="s">
        <v>40</v>
      </c>
    </row>
    <row r="25" spans="1:5" ht="12.75">
      <c r="A25" t="s">
        <v>46</v>
      </c>
      <c r="E25" s="29" t="s">
        <v>40</v>
      </c>
    </row>
    <row r="26" spans="1:16" ht="25.5">
      <c r="A26" s="18" t="s">
        <v>38</v>
      </c>
      <c s="23" t="s">
        <v>28</v>
      </c>
      <c s="23" t="s">
        <v>69</v>
      </c>
      <c s="18" t="s">
        <v>61</v>
      </c>
      <c s="24" t="s">
        <v>70</v>
      </c>
      <c s="25" t="s">
        <v>42</v>
      </c>
      <c s="26">
        <v>1</v>
      </c>
      <c s="27">
        <v>0</v>
      </c>
      <c s="27">
        <f>ROUND(ROUND(H26,2)*ROUND(G26,3),2)</f>
      </c>
      <c r="O26">
        <f>(I26*21)/100</f>
      </c>
      <c t="s">
        <v>16</v>
      </c>
    </row>
    <row r="27" spans="1:5" ht="12.75">
      <c r="A27" s="28" t="s">
        <v>43</v>
      </c>
      <c r="E27" s="29" t="s">
        <v>40</v>
      </c>
    </row>
    <row r="28" spans="1:5" ht="12.75">
      <c r="A28" s="30" t="s">
        <v>45</v>
      </c>
      <c r="E28" s="31" t="s">
        <v>40</v>
      </c>
    </row>
    <row r="29" spans="1:5" ht="12.75">
      <c r="A29" t="s">
        <v>46</v>
      </c>
      <c r="E29" s="29" t="s">
        <v>40</v>
      </c>
    </row>
    <row r="30" spans="1:16" ht="25.5">
      <c r="A30" s="18" t="s">
        <v>38</v>
      </c>
      <c s="23" t="s">
        <v>30</v>
      </c>
      <c s="23" t="s">
        <v>71</v>
      </c>
      <c s="18" t="s">
        <v>61</v>
      </c>
      <c s="24" t="s">
        <v>72</v>
      </c>
      <c s="25" t="s">
        <v>42</v>
      </c>
      <c s="26">
        <v>1</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40</v>
      </c>
    </row>
    <row r="34" spans="1:16" ht="25.5">
      <c r="A34" s="18" t="s">
        <v>38</v>
      </c>
      <c s="23" t="s">
        <v>73</v>
      </c>
      <c s="23" t="s">
        <v>74</v>
      </c>
      <c s="18" t="s">
        <v>61</v>
      </c>
      <c s="24" t="s">
        <v>75</v>
      </c>
      <c s="25" t="s">
        <v>42</v>
      </c>
      <c s="26">
        <v>1</v>
      </c>
      <c s="27">
        <v>0</v>
      </c>
      <c s="27">
        <f>ROUND(ROUND(H34,2)*ROUND(G34,3),2)</f>
      </c>
      <c r="O34">
        <f>(I34*21)/100</f>
      </c>
      <c t="s">
        <v>16</v>
      </c>
    </row>
    <row r="35" spans="1:5" ht="12.75">
      <c r="A35" s="28" t="s">
        <v>43</v>
      </c>
      <c r="E35" s="29" t="s">
        <v>40</v>
      </c>
    </row>
    <row r="36" spans="1:5" ht="12.75">
      <c r="A36" s="30" t="s">
        <v>45</v>
      </c>
      <c r="E36" s="31" t="s">
        <v>40</v>
      </c>
    </row>
    <row r="37" spans="1:5" ht="12.75">
      <c r="A37" t="s">
        <v>46</v>
      </c>
      <c r="E37" s="29" t="s">
        <v>40</v>
      </c>
    </row>
    <row r="38" spans="1:16" ht="25.5">
      <c r="A38" s="18" t="s">
        <v>38</v>
      </c>
      <c s="23" t="s">
        <v>33</v>
      </c>
      <c s="23" t="s">
        <v>76</v>
      </c>
      <c s="18" t="s">
        <v>61</v>
      </c>
      <c s="24" t="s">
        <v>77</v>
      </c>
      <c s="25" t="s">
        <v>42</v>
      </c>
      <c s="26">
        <v>1</v>
      </c>
      <c s="27">
        <v>0</v>
      </c>
      <c s="27">
        <f>ROUND(ROUND(H38,2)*ROUND(G38,3),2)</f>
      </c>
      <c r="O38">
        <f>(I38*21)/100</f>
      </c>
      <c t="s">
        <v>16</v>
      </c>
    </row>
    <row r="39" spans="1:5" ht="12.75">
      <c r="A39" s="28" t="s">
        <v>43</v>
      </c>
      <c r="E39" s="29" t="s">
        <v>40</v>
      </c>
    </row>
    <row r="40" spans="1:5" ht="12.75">
      <c r="A40" s="30" t="s">
        <v>45</v>
      </c>
      <c r="E40" s="31" t="s">
        <v>40</v>
      </c>
    </row>
    <row r="41" spans="1:5" ht="12.75">
      <c r="A41" t="s">
        <v>46</v>
      </c>
      <c r="E41" s="29" t="s">
        <v>40</v>
      </c>
    </row>
    <row r="42" spans="1:16" ht="12.75">
      <c r="A42" s="18" t="s">
        <v>38</v>
      </c>
      <c s="23" t="s">
        <v>78</v>
      </c>
      <c s="23" t="s">
        <v>79</v>
      </c>
      <c s="18" t="s">
        <v>61</v>
      </c>
      <c s="24" t="s">
        <v>80</v>
      </c>
      <c s="25" t="s">
        <v>42</v>
      </c>
      <c s="26">
        <v>1</v>
      </c>
      <c s="27">
        <v>0</v>
      </c>
      <c s="27">
        <f>ROUND(ROUND(H42,2)*ROUND(G42,3),2)</f>
      </c>
      <c r="O42">
        <f>(I42*21)/100</f>
      </c>
      <c t="s">
        <v>16</v>
      </c>
    </row>
    <row r="43" spans="1:5" ht="12.75">
      <c r="A43" s="28" t="s">
        <v>43</v>
      </c>
      <c r="E43" s="29" t="s">
        <v>40</v>
      </c>
    </row>
    <row r="44" spans="1:5" ht="12.75">
      <c r="A44" s="30" t="s">
        <v>45</v>
      </c>
      <c r="E44" s="31" t="s">
        <v>40</v>
      </c>
    </row>
    <row r="45" spans="1:5" ht="12.75">
      <c r="A45" t="s">
        <v>46</v>
      </c>
      <c r="E45" s="29" t="s">
        <v>40</v>
      </c>
    </row>
    <row r="46" spans="1:16" ht="25.5">
      <c r="A46" s="18" t="s">
        <v>38</v>
      </c>
      <c s="23" t="s">
        <v>81</v>
      </c>
      <c s="23" t="s">
        <v>82</v>
      </c>
      <c s="18" t="s">
        <v>61</v>
      </c>
      <c s="24" t="s">
        <v>83</v>
      </c>
      <c s="25" t="s">
        <v>42</v>
      </c>
      <c s="26">
        <v>1</v>
      </c>
      <c s="27">
        <v>0</v>
      </c>
      <c s="27">
        <f>ROUND(ROUND(H46,2)*ROUND(G46,3),2)</f>
      </c>
      <c r="O46">
        <f>(I46*21)/100</f>
      </c>
      <c t="s">
        <v>16</v>
      </c>
    </row>
    <row r="47" spans="1:5" ht="12.75">
      <c r="A47" s="28" t="s">
        <v>43</v>
      </c>
      <c r="E47" s="29" t="s">
        <v>40</v>
      </c>
    </row>
    <row r="48" spans="1:5" ht="12.75">
      <c r="A48" s="30" t="s">
        <v>45</v>
      </c>
      <c r="E48" s="31" t="s">
        <v>40</v>
      </c>
    </row>
    <row r="49" spans="1:5" ht="12.75">
      <c r="A49" t="s">
        <v>46</v>
      </c>
      <c r="E49" s="29" t="s">
        <v>40</v>
      </c>
    </row>
    <row r="50" spans="1:16" ht="12.75">
      <c r="A50" s="18" t="s">
        <v>38</v>
      </c>
      <c s="23" t="s">
        <v>84</v>
      </c>
      <c s="23" t="s">
        <v>85</v>
      </c>
      <c s="18" t="s">
        <v>61</v>
      </c>
      <c s="24" t="s">
        <v>86</v>
      </c>
      <c s="25" t="s">
        <v>42</v>
      </c>
      <c s="26">
        <v>1</v>
      </c>
      <c s="27">
        <v>0</v>
      </c>
      <c s="27">
        <f>ROUND(ROUND(H50,2)*ROUND(G50,3),2)</f>
      </c>
      <c r="O50">
        <f>(I50*21)/100</f>
      </c>
      <c t="s">
        <v>16</v>
      </c>
    </row>
    <row r="51" spans="1:5" ht="12.75">
      <c r="A51" s="28" t="s">
        <v>43</v>
      </c>
      <c r="E51" s="29" t="s">
        <v>40</v>
      </c>
    </row>
    <row r="52" spans="1:5" ht="12.75">
      <c r="A52" s="30" t="s">
        <v>45</v>
      </c>
      <c r="E52" s="31" t="s">
        <v>40</v>
      </c>
    </row>
    <row r="53" spans="1:5" ht="12.75">
      <c r="A53" t="s">
        <v>46</v>
      </c>
      <c r="E53" s="29" t="s">
        <v>40</v>
      </c>
    </row>
    <row r="54" spans="1:16" ht="12.75">
      <c r="A54" s="18" t="s">
        <v>38</v>
      </c>
      <c s="23" t="s">
        <v>87</v>
      </c>
      <c s="23" t="s">
        <v>88</v>
      </c>
      <c s="18" t="s">
        <v>61</v>
      </c>
      <c s="24" t="s">
        <v>89</v>
      </c>
      <c s="25" t="s">
        <v>42</v>
      </c>
      <c s="26">
        <v>1</v>
      </c>
      <c s="27">
        <v>0</v>
      </c>
      <c s="27">
        <f>ROUND(ROUND(H54,2)*ROUND(G54,3),2)</f>
      </c>
      <c r="O54">
        <f>(I54*21)/100</f>
      </c>
      <c t="s">
        <v>16</v>
      </c>
    </row>
    <row r="55" spans="1:5" ht="12.75">
      <c r="A55" s="28" t="s">
        <v>43</v>
      </c>
      <c r="E55" s="29" t="s">
        <v>40</v>
      </c>
    </row>
    <row r="56" spans="1:5" ht="12.75">
      <c r="A56" s="30" t="s">
        <v>45</v>
      </c>
      <c r="E56" s="31" t="s">
        <v>40</v>
      </c>
    </row>
    <row r="57" spans="1:5" ht="12.75">
      <c r="A57" t="s">
        <v>46</v>
      </c>
      <c r="E57"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8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92</v>
      </c>
      <c s="32">
        <f>0+I9</f>
      </c>
      <c r="O3" t="s">
        <v>12</v>
      </c>
      <c t="s">
        <v>16</v>
      </c>
    </row>
    <row r="4" spans="1:16" ht="15" customHeight="1">
      <c r="A4" t="s">
        <v>6</v>
      </c>
      <c s="8" t="s">
        <v>7</v>
      </c>
      <c s="9" t="s">
        <v>90</v>
      </c>
      <c s="1"/>
      <c s="10" t="s">
        <v>91</v>
      </c>
      <c s="1"/>
      <c s="1"/>
      <c s="7"/>
      <c s="7"/>
      <c r="O4" t="s">
        <v>13</v>
      </c>
      <c t="s">
        <v>16</v>
      </c>
    </row>
    <row r="5" spans="1:16" ht="12.75" customHeight="1">
      <c r="A5" t="s">
        <v>10</v>
      </c>
      <c s="12" t="s">
        <v>11</v>
      </c>
      <c s="13" t="s">
        <v>92</v>
      </c>
      <c s="5"/>
      <c s="14" t="s">
        <v>93</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22</v>
      </c>
      <c s="19"/>
      <c s="21" t="s">
        <v>94</v>
      </c>
      <c s="19"/>
      <c s="19"/>
      <c s="19"/>
      <c s="22">
        <f>0+Q9</f>
      </c>
      <c r="O9">
        <f>0+R9</f>
      </c>
      <c r="Q9">
        <f>0+I10+I14+I18+I22+I26+I30+I34+I38+I42+I46+I50+I54+I58+I62+I66+I70+I74+I78+I82</f>
      </c>
      <c>
        <f>0+O10+O14+O18+O22+O26+O30+O34+O38+O42+O46+O50+O54+O58+O62+O66+O70+O74+O78+O82</f>
      </c>
    </row>
    <row r="10" spans="1:16" ht="25.5">
      <c r="A10" s="18" t="s">
        <v>38</v>
      </c>
      <c s="23" t="s">
        <v>22</v>
      </c>
      <c s="23" t="s">
        <v>95</v>
      </c>
      <c s="18" t="s">
        <v>96</v>
      </c>
      <c s="24" t="s">
        <v>97</v>
      </c>
      <c s="25" t="s">
        <v>98</v>
      </c>
      <c s="26">
        <v>12</v>
      </c>
      <c s="27">
        <v>0</v>
      </c>
      <c s="27">
        <f>ROUND(ROUND(H10,2)*ROUND(G10,3),2)</f>
      </c>
      <c r="O10">
        <f>(I10*21)/100</f>
      </c>
      <c t="s">
        <v>16</v>
      </c>
    </row>
    <row r="11" spans="1:5" ht="25.5">
      <c r="A11" s="28" t="s">
        <v>43</v>
      </c>
      <c r="E11" s="29" t="s">
        <v>99</v>
      </c>
    </row>
    <row r="12" spans="1:5" ht="153">
      <c r="A12" s="30" t="s">
        <v>45</v>
      </c>
      <c r="E12" s="31" t="s">
        <v>100</v>
      </c>
    </row>
    <row r="13" spans="1:5" ht="102">
      <c r="A13" t="s">
        <v>46</v>
      </c>
      <c r="E13" s="29" t="s">
        <v>101</v>
      </c>
    </row>
    <row r="14" spans="1:16" ht="25.5">
      <c r="A14" s="18" t="s">
        <v>38</v>
      </c>
      <c s="23" t="s">
        <v>16</v>
      </c>
      <c s="23" t="s">
        <v>95</v>
      </c>
      <c s="18" t="s">
        <v>102</v>
      </c>
      <c s="24" t="s">
        <v>97</v>
      </c>
      <c s="25" t="s">
        <v>98</v>
      </c>
      <c s="26">
        <v>15</v>
      </c>
      <c s="27">
        <v>0</v>
      </c>
      <c s="27">
        <f>ROUND(ROUND(H14,2)*ROUND(G14,3),2)</f>
      </c>
      <c r="O14">
        <f>(I14*21)/100</f>
      </c>
      <c t="s">
        <v>16</v>
      </c>
    </row>
    <row r="15" spans="1:5" ht="25.5">
      <c r="A15" s="28" t="s">
        <v>43</v>
      </c>
      <c r="E15" s="29" t="s">
        <v>103</v>
      </c>
    </row>
    <row r="16" spans="1:5" ht="153">
      <c r="A16" s="30" t="s">
        <v>45</v>
      </c>
      <c r="E16" s="31" t="s">
        <v>104</v>
      </c>
    </row>
    <row r="17" spans="1:5" ht="102">
      <c r="A17" t="s">
        <v>46</v>
      </c>
      <c r="E17" s="29" t="s">
        <v>101</v>
      </c>
    </row>
    <row r="18" spans="1:16" ht="12.75">
      <c r="A18" s="18" t="s">
        <v>38</v>
      </c>
      <c s="23" t="s">
        <v>15</v>
      </c>
      <c s="23" t="s">
        <v>105</v>
      </c>
      <c s="18" t="s">
        <v>40</v>
      </c>
      <c s="24" t="s">
        <v>106</v>
      </c>
      <c s="25" t="s">
        <v>107</v>
      </c>
      <c s="26">
        <v>18.447</v>
      </c>
      <c s="27">
        <v>0</v>
      </c>
      <c s="27">
        <f>ROUND(ROUND(H18,2)*ROUND(G18,3),2)</f>
      </c>
      <c r="O18">
        <f>(I18*21)/100</f>
      </c>
      <c t="s">
        <v>16</v>
      </c>
    </row>
    <row r="19" spans="1:5" ht="12.75">
      <c r="A19" s="28" t="s">
        <v>43</v>
      </c>
      <c r="E19" s="29" t="s">
        <v>108</v>
      </c>
    </row>
    <row r="20" spans="1:5" ht="63.75">
      <c r="A20" s="30" t="s">
        <v>45</v>
      </c>
      <c r="E20" s="31" t="s">
        <v>109</v>
      </c>
    </row>
    <row r="21" spans="1:5" ht="306">
      <c r="A21" t="s">
        <v>46</v>
      </c>
      <c r="E21" s="29" t="s">
        <v>110</v>
      </c>
    </row>
    <row r="22" spans="1:16" ht="12.75">
      <c r="A22" s="18" t="s">
        <v>38</v>
      </c>
      <c s="23" t="s">
        <v>26</v>
      </c>
      <c s="23" t="s">
        <v>111</v>
      </c>
      <c s="18" t="s">
        <v>40</v>
      </c>
      <c s="24" t="s">
        <v>112</v>
      </c>
      <c s="25" t="s">
        <v>107</v>
      </c>
      <c s="26">
        <v>18.447</v>
      </c>
      <c s="27">
        <v>0</v>
      </c>
      <c s="27">
        <f>ROUND(ROUND(H22,2)*ROUND(G22,3),2)</f>
      </c>
      <c r="O22">
        <f>(I22*21)/100</f>
      </c>
      <c t="s">
        <v>16</v>
      </c>
    </row>
    <row r="23" spans="1:5" ht="12.75">
      <c r="A23" s="28" t="s">
        <v>43</v>
      </c>
      <c r="E23" s="29" t="s">
        <v>113</v>
      </c>
    </row>
    <row r="24" spans="1:5" ht="127.5">
      <c r="A24" s="30" t="s">
        <v>45</v>
      </c>
      <c r="E24" s="31" t="s">
        <v>114</v>
      </c>
    </row>
    <row r="25" spans="1:5" ht="318.75">
      <c r="A25" t="s">
        <v>46</v>
      </c>
      <c r="E25" s="29" t="s">
        <v>115</v>
      </c>
    </row>
    <row r="26" spans="1:16" ht="12.75">
      <c r="A26" s="18" t="s">
        <v>38</v>
      </c>
      <c s="23" t="s">
        <v>28</v>
      </c>
      <c s="23" t="s">
        <v>116</v>
      </c>
      <c s="18" t="s">
        <v>40</v>
      </c>
      <c s="24" t="s">
        <v>117</v>
      </c>
      <c s="25" t="s">
        <v>107</v>
      </c>
      <c s="26">
        <v>18.447</v>
      </c>
      <c s="27">
        <v>0</v>
      </c>
      <c s="27">
        <f>ROUND(ROUND(H26,2)*ROUND(G26,3),2)</f>
      </c>
      <c r="O26">
        <f>(I26*21)/100</f>
      </c>
      <c t="s">
        <v>16</v>
      </c>
    </row>
    <row r="27" spans="1:5" ht="12.75">
      <c r="A27" s="28" t="s">
        <v>43</v>
      </c>
      <c r="E27" s="29" t="s">
        <v>108</v>
      </c>
    </row>
    <row r="28" spans="1:5" ht="63.75">
      <c r="A28" s="30" t="s">
        <v>45</v>
      </c>
      <c r="E28" s="31" t="s">
        <v>118</v>
      </c>
    </row>
    <row r="29" spans="1:5" ht="191.25">
      <c r="A29" t="s">
        <v>46</v>
      </c>
      <c r="E29" s="29" t="s">
        <v>119</v>
      </c>
    </row>
    <row r="30" spans="1:16" ht="12.75">
      <c r="A30" s="18" t="s">
        <v>38</v>
      </c>
      <c s="23" t="s">
        <v>30</v>
      </c>
      <c s="23" t="s">
        <v>120</v>
      </c>
      <c s="18" t="s">
        <v>40</v>
      </c>
      <c s="24" t="s">
        <v>121</v>
      </c>
      <c s="25" t="s">
        <v>107</v>
      </c>
      <c s="26">
        <v>18.447</v>
      </c>
      <c s="27">
        <v>0</v>
      </c>
      <c s="27">
        <f>ROUND(ROUND(H30,2)*ROUND(G30,3),2)</f>
      </c>
      <c r="O30">
        <f>(I30*21)/100</f>
      </c>
      <c t="s">
        <v>16</v>
      </c>
    </row>
    <row r="31" spans="1:5" ht="25.5">
      <c r="A31" s="28" t="s">
        <v>43</v>
      </c>
      <c r="E31" s="29" t="s">
        <v>122</v>
      </c>
    </row>
    <row r="32" spans="1:5" ht="63.75">
      <c r="A32" s="30" t="s">
        <v>45</v>
      </c>
      <c r="E32" s="31" t="s">
        <v>109</v>
      </c>
    </row>
    <row r="33" spans="1:5" ht="229.5">
      <c r="A33" t="s">
        <v>46</v>
      </c>
      <c r="E33" s="29" t="s">
        <v>123</v>
      </c>
    </row>
    <row r="34" spans="1:16" ht="12.75">
      <c r="A34" s="18" t="s">
        <v>38</v>
      </c>
      <c s="23" t="s">
        <v>124</v>
      </c>
      <c s="23" t="s">
        <v>125</v>
      </c>
      <c s="18" t="s">
        <v>126</v>
      </c>
      <c s="24" t="s">
        <v>127</v>
      </c>
      <c s="25" t="s">
        <v>98</v>
      </c>
      <c s="26">
        <v>45</v>
      </c>
      <c s="27">
        <v>0</v>
      </c>
      <c s="27">
        <f>ROUND(ROUND(H34,2)*ROUND(G34,3),2)</f>
      </c>
      <c r="O34">
        <f>(I34*21)/100</f>
      </c>
      <c t="s">
        <v>16</v>
      </c>
    </row>
    <row r="35" spans="1:5" ht="25.5">
      <c r="A35" s="28" t="s">
        <v>43</v>
      </c>
      <c r="E35" s="29" t="s">
        <v>128</v>
      </c>
    </row>
    <row r="36" spans="1:5" ht="51">
      <c r="A36" s="30" t="s">
        <v>45</v>
      </c>
      <c r="E36" s="31" t="s">
        <v>129</v>
      </c>
    </row>
    <row r="37" spans="1:5" ht="76.5">
      <c r="A37" t="s">
        <v>46</v>
      </c>
      <c r="E37" s="29" t="s">
        <v>130</v>
      </c>
    </row>
    <row r="38" spans="1:16" ht="12.75">
      <c r="A38" s="18" t="s">
        <v>38</v>
      </c>
      <c s="23" t="s">
        <v>73</v>
      </c>
      <c s="23" t="s">
        <v>131</v>
      </c>
      <c s="18" t="s">
        <v>40</v>
      </c>
      <c s="24" t="s">
        <v>132</v>
      </c>
      <c s="25" t="s">
        <v>133</v>
      </c>
      <c s="26">
        <v>5046</v>
      </c>
      <c s="27">
        <v>0</v>
      </c>
      <c s="27">
        <f>ROUND(ROUND(H38,2)*ROUND(G38,3),2)</f>
      </c>
      <c r="O38">
        <f>(I38*21)/100</f>
      </c>
      <c t="s">
        <v>16</v>
      </c>
    </row>
    <row r="39" spans="1:5" ht="12.75">
      <c r="A39" s="28" t="s">
        <v>43</v>
      </c>
      <c r="E39" s="29" t="s">
        <v>40</v>
      </c>
    </row>
    <row r="40" spans="1:5" ht="51">
      <c r="A40" s="30" t="s">
        <v>45</v>
      </c>
      <c r="E40" s="31" t="s">
        <v>134</v>
      </c>
    </row>
    <row r="41" spans="1:5" ht="25.5">
      <c r="A41" t="s">
        <v>46</v>
      </c>
      <c r="E41" s="29" t="s">
        <v>135</v>
      </c>
    </row>
    <row r="42" spans="1:16" ht="12.75">
      <c r="A42" s="18" t="s">
        <v>38</v>
      </c>
      <c s="23" t="s">
        <v>33</v>
      </c>
      <c s="23" t="s">
        <v>136</v>
      </c>
      <c s="18" t="s">
        <v>40</v>
      </c>
      <c s="24" t="s">
        <v>137</v>
      </c>
      <c s="25" t="s">
        <v>133</v>
      </c>
      <c s="26">
        <v>15138</v>
      </c>
      <c s="27">
        <v>0</v>
      </c>
      <c s="27">
        <f>ROUND(ROUND(H42,2)*ROUND(G42,3),2)</f>
      </c>
      <c r="O42">
        <f>(I42*21)/100</f>
      </c>
      <c t="s">
        <v>16</v>
      </c>
    </row>
    <row r="43" spans="1:5" ht="12.75">
      <c r="A43" s="28" t="s">
        <v>43</v>
      </c>
      <c r="E43" s="29" t="s">
        <v>40</v>
      </c>
    </row>
    <row r="44" spans="1:5" ht="25.5">
      <c r="A44" s="30" t="s">
        <v>45</v>
      </c>
      <c r="E44" s="31" t="s">
        <v>138</v>
      </c>
    </row>
    <row r="45" spans="1:5" ht="38.25">
      <c r="A45" t="s">
        <v>46</v>
      </c>
      <c r="E45" s="29" t="s">
        <v>139</v>
      </c>
    </row>
    <row r="46" spans="1:16" ht="12.75">
      <c r="A46" s="18" t="s">
        <v>38</v>
      </c>
      <c s="23" t="s">
        <v>35</v>
      </c>
      <c s="23" t="s">
        <v>140</v>
      </c>
      <c s="18" t="s">
        <v>40</v>
      </c>
      <c s="24" t="s">
        <v>141</v>
      </c>
      <c s="25" t="s">
        <v>133</v>
      </c>
      <c s="26">
        <v>115.5</v>
      </c>
      <c s="27">
        <v>0</v>
      </c>
      <c s="27">
        <f>ROUND(ROUND(H46,2)*ROUND(G46,3),2)</f>
      </c>
      <c r="O46">
        <f>(I46*21)/100</f>
      </c>
      <c t="s">
        <v>16</v>
      </c>
    </row>
    <row r="47" spans="1:5" ht="12.75">
      <c r="A47" s="28" t="s">
        <v>43</v>
      </c>
      <c r="E47" s="29" t="s">
        <v>142</v>
      </c>
    </row>
    <row r="48" spans="1:5" ht="25.5">
      <c r="A48" s="30" t="s">
        <v>45</v>
      </c>
      <c r="E48" s="31" t="s">
        <v>143</v>
      </c>
    </row>
    <row r="49" spans="1:5" ht="25.5">
      <c r="A49" t="s">
        <v>46</v>
      </c>
      <c r="E49" s="29" t="s">
        <v>144</v>
      </c>
    </row>
    <row r="50" spans="1:16" ht="12.75">
      <c r="A50" s="18" t="s">
        <v>38</v>
      </c>
      <c s="23" t="s">
        <v>78</v>
      </c>
      <c s="23" t="s">
        <v>145</v>
      </c>
      <c s="18" t="s">
        <v>40</v>
      </c>
      <c s="24" t="s">
        <v>146</v>
      </c>
      <c s="25" t="s">
        <v>133</v>
      </c>
      <c s="26">
        <v>5046</v>
      </c>
      <c s="27">
        <v>0</v>
      </c>
      <c s="27">
        <f>ROUND(ROUND(H50,2)*ROUND(G50,3),2)</f>
      </c>
      <c r="O50">
        <f>(I50*21)/100</f>
      </c>
      <c t="s">
        <v>16</v>
      </c>
    </row>
    <row r="51" spans="1:5" ht="12.75">
      <c r="A51" s="28" t="s">
        <v>43</v>
      </c>
      <c r="E51" s="29" t="s">
        <v>147</v>
      </c>
    </row>
    <row r="52" spans="1:5" ht="12.75">
      <c r="A52" s="30" t="s">
        <v>45</v>
      </c>
      <c r="E52" s="31" t="s">
        <v>148</v>
      </c>
    </row>
    <row r="53" spans="1:5" ht="51">
      <c r="A53" t="s">
        <v>46</v>
      </c>
      <c r="E53" s="29" t="s">
        <v>149</v>
      </c>
    </row>
    <row r="54" spans="1:16" ht="12.75">
      <c r="A54" s="18" t="s">
        <v>38</v>
      </c>
      <c s="23" t="s">
        <v>150</v>
      </c>
      <c s="23" t="s">
        <v>151</v>
      </c>
      <c s="18" t="s">
        <v>40</v>
      </c>
      <c s="24" t="s">
        <v>152</v>
      </c>
      <c s="25" t="s">
        <v>133</v>
      </c>
      <c s="26">
        <v>5046</v>
      </c>
      <c s="27">
        <v>0</v>
      </c>
      <c s="27">
        <f>ROUND(ROUND(H54,2)*ROUND(G54,3),2)</f>
      </c>
      <c r="O54">
        <f>(I54*21)/100</f>
      </c>
      <c t="s">
        <v>16</v>
      </c>
    </row>
    <row r="55" spans="1:5" ht="25.5">
      <c r="A55" s="28" t="s">
        <v>43</v>
      </c>
      <c r="E55" s="29" t="s">
        <v>153</v>
      </c>
    </row>
    <row r="56" spans="1:5" ht="12.75">
      <c r="A56" s="30" t="s">
        <v>45</v>
      </c>
      <c r="E56" s="31" t="s">
        <v>148</v>
      </c>
    </row>
    <row r="57" spans="1:5" ht="25.5">
      <c r="A57" t="s">
        <v>46</v>
      </c>
      <c r="E57" s="29" t="s">
        <v>154</v>
      </c>
    </row>
    <row r="58" spans="1:16" ht="12.75">
      <c r="A58" s="18" t="s">
        <v>38</v>
      </c>
      <c s="23" t="s">
        <v>155</v>
      </c>
      <c s="23" t="s">
        <v>156</v>
      </c>
      <c s="18" t="s">
        <v>40</v>
      </c>
      <c s="24" t="s">
        <v>157</v>
      </c>
      <c s="25" t="s">
        <v>133</v>
      </c>
      <c s="26">
        <v>141.1</v>
      </c>
      <c s="27">
        <v>0</v>
      </c>
      <c s="27">
        <f>ROUND(ROUND(H58,2)*ROUND(G58,3),2)</f>
      </c>
      <c r="O58">
        <f>(I58*21)/100</f>
      </c>
      <c t="s">
        <v>16</v>
      </c>
    </row>
    <row r="59" spans="1:5" ht="12.75">
      <c r="A59" s="28" t="s">
        <v>43</v>
      </c>
      <c r="E59" s="29" t="s">
        <v>40</v>
      </c>
    </row>
    <row r="60" spans="1:5" ht="127.5">
      <c r="A60" s="30" t="s">
        <v>45</v>
      </c>
      <c r="E60" s="31" t="s">
        <v>158</v>
      </c>
    </row>
    <row r="61" spans="1:5" ht="38.25">
      <c r="A61" t="s">
        <v>46</v>
      </c>
      <c r="E61" s="29" t="s">
        <v>159</v>
      </c>
    </row>
    <row r="62" spans="1:16" ht="12.75">
      <c r="A62" s="18" t="s">
        <v>38</v>
      </c>
      <c s="23" t="s">
        <v>81</v>
      </c>
      <c s="23" t="s">
        <v>160</v>
      </c>
      <c s="18" t="s">
        <v>40</v>
      </c>
      <c s="24" t="s">
        <v>161</v>
      </c>
      <c s="25" t="s">
        <v>133</v>
      </c>
      <c s="26">
        <v>141.1</v>
      </c>
      <c s="27">
        <v>0</v>
      </c>
      <c s="27">
        <f>ROUND(ROUND(H62,2)*ROUND(G62,3),2)</f>
      </c>
      <c r="O62">
        <f>(I62*21)/100</f>
      </c>
      <c t="s">
        <v>16</v>
      </c>
    </row>
    <row r="63" spans="1:5" ht="12.75">
      <c r="A63" s="28" t="s">
        <v>43</v>
      </c>
      <c r="E63" s="29" t="s">
        <v>40</v>
      </c>
    </row>
    <row r="64" spans="1:5" ht="114.75">
      <c r="A64" s="30" t="s">
        <v>45</v>
      </c>
      <c r="E64" s="31" t="s">
        <v>162</v>
      </c>
    </row>
    <row r="65" spans="1:5" ht="12.75">
      <c r="A65" t="s">
        <v>46</v>
      </c>
      <c r="E65" s="29" t="s">
        <v>163</v>
      </c>
    </row>
    <row r="66" spans="1:16" ht="12.75">
      <c r="A66" s="18" t="s">
        <v>38</v>
      </c>
      <c s="23" t="s">
        <v>84</v>
      </c>
      <c s="23" t="s">
        <v>164</v>
      </c>
      <c s="18" t="s">
        <v>40</v>
      </c>
      <c s="24" t="s">
        <v>165</v>
      </c>
      <c s="25" t="s">
        <v>133</v>
      </c>
      <c s="26">
        <v>115.5</v>
      </c>
      <c s="27">
        <v>0</v>
      </c>
      <c s="27">
        <f>ROUND(ROUND(H66,2)*ROUND(G66,3),2)</f>
      </c>
      <c r="O66">
        <f>(I66*21)/100</f>
      </c>
      <c t="s">
        <v>16</v>
      </c>
    </row>
    <row r="67" spans="1:5" ht="51">
      <c r="A67" s="28" t="s">
        <v>43</v>
      </c>
      <c r="E67" s="29" t="s">
        <v>166</v>
      </c>
    </row>
    <row r="68" spans="1:5" ht="25.5">
      <c r="A68" s="30" t="s">
        <v>45</v>
      </c>
      <c r="E68" s="31" t="s">
        <v>143</v>
      </c>
    </row>
    <row r="69" spans="1:5" ht="38.25">
      <c r="A69" t="s">
        <v>46</v>
      </c>
      <c r="E69" s="29" t="s">
        <v>167</v>
      </c>
    </row>
    <row r="70" spans="1:16" ht="12.75">
      <c r="A70" s="18" t="s">
        <v>38</v>
      </c>
      <c s="23" t="s">
        <v>168</v>
      </c>
      <c s="23" t="s">
        <v>169</v>
      </c>
      <c s="18" t="s">
        <v>40</v>
      </c>
      <c s="24" t="s">
        <v>170</v>
      </c>
      <c s="25" t="s">
        <v>98</v>
      </c>
      <c s="26">
        <v>32</v>
      </c>
      <c s="27">
        <v>0</v>
      </c>
      <c s="27">
        <f>ROUND(ROUND(H70,2)*ROUND(G70,3),2)</f>
      </c>
      <c r="O70">
        <f>(I70*21)/100</f>
      </c>
      <c t="s">
        <v>16</v>
      </c>
    </row>
    <row r="71" spans="1:5" ht="51">
      <c r="A71" s="28" t="s">
        <v>43</v>
      </c>
      <c r="E71" s="29" t="s">
        <v>171</v>
      </c>
    </row>
    <row r="72" spans="1:5" ht="12.75">
      <c r="A72" s="30" t="s">
        <v>45</v>
      </c>
      <c r="E72" s="31" t="s">
        <v>172</v>
      </c>
    </row>
    <row r="73" spans="1:5" ht="38.25">
      <c r="A73" t="s">
        <v>46</v>
      </c>
      <c r="E73" s="29" t="s">
        <v>173</v>
      </c>
    </row>
    <row r="74" spans="1:16" ht="12.75">
      <c r="A74" s="18" t="s">
        <v>38</v>
      </c>
      <c s="23" t="s">
        <v>174</v>
      </c>
      <c s="23" t="s">
        <v>125</v>
      </c>
      <c s="18" t="s">
        <v>175</v>
      </c>
      <c s="24" t="s">
        <v>127</v>
      </c>
      <c s="25" t="s">
        <v>98</v>
      </c>
      <c s="26">
        <v>120</v>
      </c>
      <c s="27">
        <v>0</v>
      </c>
      <c s="27">
        <f>ROUND(ROUND(H74,2)*ROUND(G74,3),2)</f>
      </c>
      <c r="O74">
        <f>(I74*21)/100</f>
      </c>
      <c t="s">
        <v>16</v>
      </c>
    </row>
    <row r="75" spans="1:5" ht="25.5">
      <c r="A75" s="28" t="s">
        <v>43</v>
      </c>
      <c r="E75" s="29" t="s">
        <v>176</v>
      </c>
    </row>
    <row r="76" spans="1:5" ht="76.5">
      <c r="A76" s="30" t="s">
        <v>45</v>
      </c>
      <c r="E76" s="31" t="s">
        <v>177</v>
      </c>
    </row>
    <row r="77" spans="1:5" ht="76.5">
      <c r="A77" t="s">
        <v>46</v>
      </c>
      <c r="E77" s="29" t="s">
        <v>130</v>
      </c>
    </row>
    <row r="78" spans="1:16" ht="25.5">
      <c r="A78" s="18" t="s">
        <v>38</v>
      </c>
      <c s="23" t="s">
        <v>87</v>
      </c>
      <c s="23" t="s">
        <v>95</v>
      </c>
      <c s="18" t="s">
        <v>178</v>
      </c>
      <c s="24" t="s">
        <v>97</v>
      </c>
      <c s="25" t="s">
        <v>98</v>
      </c>
      <c s="26">
        <v>5</v>
      </c>
      <c s="27">
        <v>0</v>
      </c>
      <c s="27">
        <f>ROUND(ROUND(H78,2)*ROUND(G78,3),2)</f>
      </c>
      <c r="O78">
        <f>(I78*21)/100</f>
      </c>
      <c t="s">
        <v>16</v>
      </c>
    </row>
    <row r="79" spans="1:5" ht="25.5">
      <c r="A79" s="28" t="s">
        <v>43</v>
      </c>
      <c r="E79" s="29" t="s">
        <v>179</v>
      </c>
    </row>
    <row r="80" spans="1:5" ht="153">
      <c r="A80" s="30" t="s">
        <v>45</v>
      </c>
      <c r="E80" s="31" t="s">
        <v>180</v>
      </c>
    </row>
    <row r="81" spans="1:5" ht="102">
      <c r="A81" t="s">
        <v>46</v>
      </c>
      <c r="E81" s="29" t="s">
        <v>101</v>
      </c>
    </row>
    <row r="82" spans="1:16" ht="12.75">
      <c r="A82" s="18" t="s">
        <v>38</v>
      </c>
      <c s="23" t="s">
        <v>181</v>
      </c>
      <c s="23" t="s">
        <v>182</v>
      </c>
      <c s="18" t="s">
        <v>40</v>
      </c>
      <c s="24" t="s">
        <v>183</v>
      </c>
      <c s="25" t="s">
        <v>107</v>
      </c>
      <c s="26">
        <v>4.025</v>
      </c>
      <c s="27">
        <v>0</v>
      </c>
      <c s="27">
        <f>ROUND(ROUND(H82,2)*ROUND(G82,3),2)</f>
      </c>
      <c r="O82">
        <f>(I82*21)/100</f>
      </c>
      <c t="s">
        <v>16</v>
      </c>
    </row>
    <row r="83" spans="1:5" ht="12.75">
      <c r="A83" s="28" t="s">
        <v>43</v>
      </c>
      <c r="E83" s="29" t="s">
        <v>184</v>
      </c>
    </row>
    <row r="84" spans="1:5" ht="127.5">
      <c r="A84" s="30" t="s">
        <v>45</v>
      </c>
      <c r="E84" s="31" t="s">
        <v>185</v>
      </c>
    </row>
    <row r="85" spans="1:5" ht="38.25">
      <c r="A85" t="s">
        <v>46</v>
      </c>
      <c r="E85" s="29" t="s">
        <v>186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187</v>
      </c>
      <c s="32">
        <f>0+I9</f>
      </c>
      <c r="O3" t="s">
        <v>12</v>
      </c>
      <c t="s">
        <v>16</v>
      </c>
    </row>
    <row r="4" spans="1:16" ht="15" customHeight="1">
      <c r="A4" t="s">
        <v>6</v>
      </c>
      <c s="8" t="s">
        <v>7</v>
      </c>
      <c s="9" t="s">
        <v>90</v>
      </c>
      <c s="1"/>
      <c s="10" t="s">
        <v>91</v>
      </c>
      <c s="1"/>
      <c s="1"/>
      <c s="7"/>
      <c s="7"/>
      <c r="O4" t="s">
        <v>13</v>
      </c>
      <c t="s">
        <v>16</v>
      </c>
    </row>
    <row r="5" spans="1:16" ht="12.75" customHeight="1">
      <c r="A5" t="s">
        <v>10</v>
      </c>
      <c s="12" t="s">
        <v>11</v>
      </c>
      <c s="13" t="s">
        <v>187</v>
      </c>
      <c s="5"/>
      <c s="14" t="s">
        <v>188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22</v>
      </c>
      <c s="19"/>
      <c s="21" t="s">
        <v>94</v>
      </c>
      <c s="19"/>
      <c s="19"/>
      <c s="19"/>
      <c s="22">
        <f>0+Q9</f>
      </c>
      <c r="O9">
        <f>0+R9</f>
      </c>
      <c r="Q9">
        <f>0+I10+I14</f>
      </c>
      <c>
        <f>0+O10+O14</f>
      </c>
    </row>
    <row r="10" spans="1:16" ht="12.75">
      <c r="A10" s="18" t="s">
        <v>38</v>
      </c>
      <c s="23" t="s">
        <v>22</v>
      </c>
      <c s="23" t="s">
        <v>189</v>
      </c>
      <c s="18" t="s">
        <v>190</v>
      </c>
      <c s="24" t="s">
        <v>191</v>
      </c>
      <c s="25" t="s">
        <v>133</v>
      </c>
      <c s="26">
        <v>115.5</v>
      </c>
      <c s="27">
        <v>0</v>
      </c>
      <c s="27">
        <f>ROUND(ROUND(H10,2)*ROUND(G10,3),2)</f>
      </c>
      <c r="O10">
        <f>(I10*21)/100</f>
      </c>
      <c t="s">
        <v>16</v>
      </c>
    </row>
    <row r="11" spans="1:5" ht="25.5">
      <c r="A11" s="28" t="s">
        <v>43</v>
      </c>
      <c r="E11" s="29" t="s">
        <v>192</v>
      </c>
    </row>
    <row r="12" spans="1:5" ht="12.75">
      <c r="A12" s="30" t="s">
        <v>45</v>
      </c>
      <c r="E12" s="31" t="s">
        <v>193</v>
      </c>
    </row>
    <row r="13" spans="1:5" ht="12.75">
      <c r="A13" t="s">
        <v>46</v>
      </c>
      <c r="E13" s="29" t="s">
        <v>40</v>
      </c>
    </row>
    <row r="14" spans="1:16" ht="12.75">
      <c r="A14" s="18" t="s">
        <v>38</v>
      </c>
      <c s="23" t="s">
        <v>16</v>
      </c>
      <c s="23" t="s">
        <v>194</v>
      </c>
      <c s="18" t="s">
        <v>195</v>
      </c>
      <c s="24" t="s">
        <v>196</v>
      </c>
      <c s="25" t="s">
        <v>98</v>
      </c>
      <c s="26">
        <v>32</v>
      </c>
      <c s="27">
        <v>0</v>
      </c>
      <c s="27">
        <f>ROUND(ROUND(H14,2)*ROUND(G14,3),2)</f>
      </c>
      <c r="O14">
        <f>(I14*21)/100</f>
      </c>
      <c t="s">
        <v>16</v>
      </c>
    </row>
    <row r="15" spans="1:5" ht="25.5">
      <c r="A15" s="28" t="s">
        <v>43</v>
      </c>
      <c r="E15" s="29" t="s">
        <v>197</v>
      </c>
    </row>
    <row r="16" spans="1:5" ht="12.75">
      <c r="A16" s="30" t="s">
        <v>45</v>
      </c>
      <c r="E16" s="31" t="s">
        <v>198</v>
      </c>
    </row>
    <row r="17" spans="1:5" ht="12.75">
      <c r="A17" t="s">
        <v>46</v>
      </c>
      <c r="E17"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